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700" activeTab="1"/>
  </bookViews>
  <sheets>
    <sheet name="Nyinvestering" sheetId="4" r:id="rId1"/>
    <sheet name="Reinvestering" sheetId="1" r:id="rId2"/>
    <sheet name="Ark2" sheetId="2" r:id="rId3"/>
    <sheet name="Ark3" sheetId="3" r:id="rId4"/>
  </sheets>
  <calcPr calcId="145621"/>
</workbook>
</file>

<file path=xl/calcChain.xml><?xml version="1.0" encoding="utf-8"?>
<calcChain xmlns="http://schemas.openxmlformats.org/spreadsheetml/2006/main">
  <c r="Q21" i="1" l="1"/>
  <c r="L21" i="1"/>
  <c r="G21" i="1"/>
  <c r="L21" i="4" l="1"/>
  <c r="E21" i="4"/>
  <c r="F21" i="4"/>
  <c r="G21" i="4"/>
  <c r="H21" i="4"/>
  <c r="I21" i="4"/>
  <c r="J21" i="4"/>
  <c r="K21" i="4"/>
  <c r="D21" i="4"/>
  <c r="C20" i="4"/>
  <c r="U23" i="1" l="1"/>
  <c r="B22" i="4"/>
  <c r="B24" i="4" s="1"/>
  <c r="B25" i="4" s="1"/>
  <c r="M21" i="4"/>
  <c r="M20" i="4" s="1"/>
  <c r="M22" i="4"/>
  <c r="N22" i="4"/>
  <c r="O22" i="4"/>
  <c r="O24" i="4" s="1"/>
  <c r="O25" i="4" s="1"/>
  <c r="N21" i="4"/>
  <c r="N20" i="4" s="1"/>
  <c r="O21" i="4"/>
  <c r="O20" i="4" s="1"/>
  <c r="L17" i="4"/>
  <c r="L22" i="4" s="1"/>
  <c r="K17" i="4"/>
  <c r="K22" i="4" s="1"/>
  <c r="J17" i="4"/>
  <c r="J22" i="4" s="1"/>
  <c r="I17" i="4"/>
  <c r="I22" i="4" s="1"/>
  <c r="H17" i="4"/>
  <c r="H22" i="4" s="1"/>
  <c r="G17" i="4"/>
  <c r="G22" i="4" s="1"/>
  <c r="F17" i="4"/>
  <c r="F22" i="4" s="1"/>
  <c r="E17" i="4"/>
  <c r="E22" i="4" s="1"/>
  <c r="D17" i="4"/>
  <c r="D22" i="4" s="1"/>
  <c r="C17" i="4"/>
  <c r="C22" i="4" s="1"/>
  <c r="D16" i="4"/>
  <c r="E16" i="4" l="1"/>
  <c r="D20" i="4"/>
  <c r="C24" i="4"/>
  <c r="M24" i="4"/>
  <c r="M25" i="4" s="1"/>
  <c r="N24" i="4"/>
  <c r="N25" i="4" s="1"/>
  <c r="F16" i="4" l="1"/>
  <c r="E20" i="4"/>
  <c r="E24" i="4" s="1"/>
  <c r="E25" i="4" s="1"/>
  <c r="C25" i="4"/>
  <c r="D24" i="4"/>
  <c r="D25" i="4" s="1"/>
  <c r="D17" i="1"/>
  <c r="E17" i="1"/>
  <c r="F17" i="1"/>
  <c r="G17" i="1"/>
  <c r="H17" i="1"/>
  <c r="I17" i="1"/>
  <c r="J17" i="1"/>
  <c r="K17" i="1"/>
  <c r="L17" i="1"/>
  <c r="C17" i="1"/>
  <c r="C16" i="1"/>
  <c r="F24" i="1"/>
  <c r="F25" i="1" s="1"/>
  <c r="E24" i="1"/>
  <c r="E25" i="1" s="1"/>
  <c r="D24" i="1"/>
  <c r="D25" i="1" s="1"/>
  <c r="C24" i="1"/>
  <c r="C25" i="1" s="1"/>
  <c r="B24" i="1"/>
  <c r="B25" i="1" s="1"/>
  <c r="L22" i="1" l="1"/>
  <c r="M22" i="1" s="1"/>
  <c r="N22" i="1" s="1"/>
  <c r="O22" i="1" s="1"/>
  <c r="G16" i="4"/>
  <c r="F20" i="4"/>
  <c r="F24" i="4" s="1"/>
  <c r="F25" i="4" s="1"/>
  <c r="G22" i="1"/>
  <c r="Q22" i="1"/>
  <c r="D16" i="1"/>
  <c r="E16" i="1" s="1"/>
  <c r="H16" i="4" l="1"/>
  <c r="G20" i="4"/>
  <c r="G24" i="4" s="1"/>
  <c r="G25" i="4" s="1"/>
  <c r="R22" i="1"/>
  <c r="Q20" i="1"/>
  <c r="Q24" i="1" s="1"/>
  <c r="Q25" i="1" s="1"/>
  <c r="R21" i="1"/>
  <c r="H22" i="1"/>
  <c r="I22" i="1" s="1"/>
  <c r="J22" i="1" s="1"/>
  <c r="K22" i="1" s="1"/>
  <c r="F16" i="1"/>
  <c r="H20" i="4" l="1"/>
  <c r="H24" i="4" s="1"/>
  <c r="H25" i="4" s="1"/>
  <c r="I16" i="4"/>
  <c r="S22" i="1"/>
  <c r="G16" i="1"/>
  <c r="R20" i="1"/>
  <c r="R24" i="1" s="1"/>
  <c r="R25" i="1" s="1"/>
  <c r="S21" i="1"/>
  <c r="H21" i="1"/>
  <c r="G20" i="1"/>
  <c r="G24" i="1" s="1"/>
  <c r="G25" i="1" s="1"/>
  <c r="H16" i="1" l="1"/>
  <c r="I16" i="1" s="1"/>
  <c r="J16" i="1" s="1"/>
  <c r="I20" i="4"/>
  <c r="I24" i="4" s="1"/>
  <c r="I25" i="4" s="1"/>
  <c r="J16" i="4"/>
  <c r="T21" i="1"/>
  <c r="S20" i="1"/>
  <c r="S24" i="1" s="1"/>
  <c r="S25" i="1" s="1"/>
  <c r="T22" i="1"/>
  <c r="I21" i="1"/>
  <c r="H20" i="1"/>
  <c r="H24" i="1" s="1"/>
  <c r="H25" i="1" s="1"/>
  <c r="P22" i="1"/>
  <c r="L20" i="1" l="1"/>
  <c r="L24" i="1" s="1"/>
  <c r="L25" i="1" s="1"/>
  <c r="M21" i="1"/>
  <c r="N21" i="1" s="1"/>
  <c r="J20" i="4"/>
  <c r="J24" i="4" s="1"/>
  <c r="J25" i="4" s="1"/>
  <c r="K16" i="4"/>
  <c r="U21" i="1"/>
  <c r="U20" i="1" s="1"/>
  <c r="T20" i="1"/>
  <c r="T24" i="1" s="1"/>
  <c r="T25" i="1" s="1"/>
  <c r="U22" i="1"/>
  <c r="J21" i="1"/>
  <c r="I20" i="1"/>
  <c r="I24" i="1" s="1"/>
  <c r="I25" i="1" s="1"/>
  <c r="M20" i="1" l="1"/>
  <c r="M24" i="1" s="1"/>
  <c r="M25" i="1" s="1"/>
  <c r="K20" i="4"/>
  <c r="K24" i="4" s="1"/>
  <c r="K25" i="4" s="1"/>
  <c r="L16" i="4"/>
  <c r="U24" i="1"/>
  <c r="U25" i="1" s="1"/>
  <c r="O21" i="1"/>
  <c r="N20" i="1"/>
  <c r="N24" i="1" s="1"/>
  <c r="N25" i="1" s="1"/>
  <c r="K21" i="1"/>
  <c r="K20" i="1" s="1"/>
  <c r="K24" i="1" s="1"/>
  <c r="K25" i="1" s="1"/>
  <c r="J20" i="1"/>
  <c r="J24" i="1" s="1"/>
  <c r="J25" i="1" s="1"/>
  <c r="L20" i="4" l="1"/>
  <c r="L24" i="4" s="1"/>
  <c r="L25" i="4" s="1"/>
  <c r="B27" i="4" s="1"/>
  <c r="P21" i="1"/>
  <c r="P20" i="1" s="1"/>
  <c r="P24" i="1" s="1"/>
  <c r="P25" i="1" s="1"/>
  <c r="O20" i="1"/>
  <c r="O24" i="1" s="1"/>
  <c r="O25" i="1" s="1"/>
  <c r="B27" i="1" l="1"/>
</calcChain>
</file>

<file path=xl/sharedStrings.xml><?xml version="1.0" encoding="utf-8"?>
<sst xmlns="http://schemas.openxmlformats.org/spreadsheetml/2006/main" count="52" uniqueCount="29">
  <si>
    <t>Initial investering</t>
  </si>
  <si>
    <t xml:space="preserve">Prisudvikling </t>
  </si>
  <si>
    <t>År</t>
  </si>
  <si>
    <t>Investerings påvirkning af faktisk økonomi</t>
  </si>
  <si>
    <t>Faktisk aktivbase investering</t>
  </si>
  <si>
    <t>Faktiske afskrivninger på investeringer</t>
  </si>
  <si>
    <t>Initial omkostning</t>
  </si>
  <si>
    <t>Investeringens påvirkning af netvirksomhedens indtægtsramme</t>
  </si>
  <si>
    <r>
      <t xml:space="preserve">Forøgelse af </t>
    </r>
    <r>
      <rPr>
        <u/>
        <sz val="11"/>
        <color theme="1"/>
        <rFont val="Calibri"/>
        <family val="2"/>
        <scheme val="minor"/>
      </rPr>
      <t>forrentningsramme</t>
    </r>
    <r>
      <rPr>
        <sz val="11"/>
        <color theme="1"/>
        <rFont val="Calibri"/>
        <family val="2"/>
        <scheme val="minor"/>
      </rPr>
      <t xml:space="preserve"> sfa. investeringen</t>
    </r>
  </si>
  <si>
    <r>
      <t xml:space="preserve">Forøgelse af </t>
    </r>
    <r>
      <rPr>
        <u/>
        <sz val="11"/>
        <color theme="1"/>
        <rFont val="Calibri"/>
        <family val="2"/>
        <scheme val="minor"/>
      </rPr>
      <t>omkostningsrammen</t>
    </r>
    <r>
      <rPr>
        <sz val="11"/>
        <color theme="1"/>
        <rFont val="Calibri"/>
        <family val="2"/>
        <scheme val="minor"/>
      </rPr>
      <t xml:space="preserve"> til afskrivninger sfa. investeringen</t>
    </r>
  </si>
  <si>
    <t>Antal år efter investeringstidspunkt</t>
  </si>
  <si>
    <t>Totale betalingsstrømme</t>
  </si>
  <si>
    <t>Nutidsværdi af betalingsstrømme (2017)</t>
  </si>
  <si>
    <t>Nutidsværdi af alle betalingsstrømme</t>
  </si>
  <si>
    <t>Anvendt diskonteringsrente</t>
  </si>
  <si>
    <r>
      <t xml:space="preserve">Forøgelse af </t>
    </r>
    <r>
      <rPr>
        <u/>
        <sz val="11"/>
        <color theme="1"/>
        <rFont val="Calibri"/>
        <family val="2"/>
        <scheme val="minor"/>
      </rPr>
      <t>forrentningsgrundlag</t>
    </r>
    <r>
      <rPr>
        <sz val="11"/>
        <color theme="1"/>
        <rFont val="Calibri"/>
        <family val="2"/>
        <scheme val="minor"/>
      </rPr>
      <t xml:space="preserve"> </t>
    </r>
  </si>
  <si>
    <t xml:space="preserve">Antagelser </t>
  </si>
  <si>
    <t>Nutidsværdien af ændrede betalingsstrømme som følge af reinvesteringer, og andre investeringer uden særskilt godkendelse investeringer</t>
  </si>
  <si>
    <t>Investeringen har en levetid på 10 år. Der afskrives linært på investeringen fra 2018.</t>
  </si>
  <si>
    <t>Netvirksomheden har plads i deres omkostningsrammer til at indregne afskrivningerne.</t>
  </si>
  <si>
    <t>Investeringen  påvirker ikke netvirksomhedens driftsomkostninger.</t>
  </si>
  <si>
    <t>Nutidsværdien af ændrede betalingsstrømme som følge af godkendte nyinvesteringer</t>
  </si>
  <si>
    <t xml:space="preserve">Tabellen nedenfor er udarbejdet med udgangspunkt i El-reguleringsudvalgets anbefalinger og nedenstående antagelser. Tabellen illustrerer effekten af investeringen på netvirksomhedens omkostningsrammer og forrentningsrammer – alt andet lige .Antagelserne er alene valgt for illustrative formål. Det antages konkret, at: </t>
  </si>
  <si>
    <t>WACC'en og netvirksomhedens diskonteringsrente er identiske</t>
  </si>
  <si>
    <t>WACC-niveau</t>
  </si>
  <si>
    <t>Idriftsættelsen af investeringen sker 31. december,og forhøjelsen af indtægtsrammen mhp. dækning af forrentning og afskrivninger sker med virkning pr. 1. januar 2018</t>
  </si>
  <si>
    <t xml:space="preserve">Tabellen nedenfor er udarbejdet med udgangspunkt i El-reguleringsudvalgets anbefalinger og nedenstående antagelser. Tabellen illustrerer effekten af investeringen på netvirksomhedens omkostningsrammer og forrentningsrammer – alt andet lige. Antagelserne er alene valgt for illustrative formål. Det antages konkret, at: </t>
  </si>
  <si>
    <t>Idriftsættelsen af investeringen og forøgelsen af aktivbasen sker 31. december 2017 og afskrivningerne på investeringen påbegyndes i januar 2018.</t>
  </si>
  <si>
    <t>15.12.15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</si>
</sst>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1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0" xfId="0" applyFill="1" applyBorder="1"/>
    <xf numFmtId="0" fontId="0" fillId="0" borderId="3" xfId="0" applyFill="1" applyBorder="1"/>
    <xf numFmtId="0" fontId="0" fillId="0" borderId="2" xfId="0" applyFill="1" applyBorder="1"/>
    <xf numFmtId="164" fontId="0" fillId="0" borderId="3" xfId="0" applyNumberFormat="1" applyBorder="1"/>
    <xf numFmtId="164" fontId="0" fillId="0" borderId="2" xfId="0" applyNumberFormat="1" applyBorder="1"/>
    <xf numFmtId="0" fontId="0" fillId="0" borderId="2" xfId="0" applyBorder="1"/>
    <xf numFmtId="1" fontId="0" fillId="0" borderId="3" xfId="0" applyNumberFormat="1" applyBorder="1"/>
    <xf numFmtId="0" fontId="0" fillId="0" borderId="3" xfId="0" applyBorder="1"/>
    <xf numFmtId="164" fontId="2" fillId="0" borderId="3" xfId="0" applyNumberFormat="1" applyFont="1" applyBorder="1"/>
    <xf numFmtId="164" fontId="2" fillId="0" borderId="2" xfId="0" applyNumberFormat="1" applyFont="1" applyBorder="1"/>
    <xf numFmtId="164" fontId="0" fillId="0" borderId="0" xfId="0" applyNumberFormat="1" applyBorder="1"/>
    <xf numFmtId="9" fontId="0" fillId="0" borderId="3" xfId="0" applyNumberFormat="1" applyBorder="1"/>
    <xf numFmtId="9" fontId="0" fillId="0" borderId="0" xfId="1" applyFont="1" applyBorder="1"/>
    <xf numFmtId="0" fontId="2" fillId="0" borderId="0" xfId="0" applyFont="1" applyBorder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2" fillId="0" borderId="0" xfId="0" applyFont="1"/>
    <xf numFmtId="0" fontId="4" fillId="0" borderId="0" xfId="0" applyFont="1"/>
    <xf numFmtId="9" fontId="0" fillId="0" borderId="0" xfId="0" applyNumberFormat="1" applyBorder="1"/>
    <xf numFmtId="0" fontId="0" fillId="0" borderId="0" xfId="0" applyFont="1" applyBorder="1"/>
    <xf numFmtId="0" fontId="0" fillId="0" borderId="6" xfId="0" applyFill="1" applyBorder="1"/>
    <xf numFmtId="0" fontId="0" fillId="0" borderId="6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164" fontId="0" fillId="0" borderId="11" xfId="0" applyNumberFormat="1" applyBorder="1"/>
    <xf numFmtId="164" fontId="0" fillId="0" borderId="9" xfId="0" applyNumberFormat="1" applyBorder="1"/>
    <xf numFmtId="1" fontId="0" fillId="0" borderId="9" xfId="0" applyNumberFormat="1" applyBorder="1"/>
    <xf numFmtId="1" fontId="0" fillId="0" borderId="11" xfId="0" applyNumberFormat="1" applyBorder="1"/>
    <xf numFmtId="0" fontId="0" fillId="0" borderId="9" xfId="0" applyBorder="1"/>
    <xf numFmtId="0" fontId="0" fillId="0" borderId="10" xfId="0" applyBorder="1"/>
    <xf numFmtId="164" fontId="2" fillId="0" borderId="9" xfId="0" applyNumberFormat="1" applyFont="1" applyBorder="1"/>
    <xf numFmtId="164" fontId="2" fillId="0" borderId="11" xfId="0" applyNumberFormat="1" applyFont="1" applyBorder="1"/>
    <xf numFmtId="0" fontId="2" fillId="0" borderId="16" xfId="0" applyFont="1" applyFill="1" applyBorder="1"/>
    <xf numFmtId="0" fontId="0" fillId="0" borderId="16" xfId="0" applyFill="1" applyBorder="1"/>
    <xf numFmtId="164" fontId="0" fillId="0" borderId="16" xfId="0" applyNumberFormat="1" applyFont="1" applyBorder="1"/>
    <xf numFmtId="0" fontId="0" fillId="0" borderId="16" xfId="0" applyBorder="1" applyAlignment="1">
      <alignment wrapText="1"/>
    </xf>
    <xf numFmtId="0" fontId="2" fillId="0" borderId="16" xfId="0" applyFont="1" applyBorder="1"/>
    <xf numFmtId="164" fontId="2" fillId="0" borderId="10" xfId="0" applyNumberFormat="1" applyFont="1" applyBorder="1"/>
    <xf numFmtId="0" fontId="0" fillId="0" borderId="17" xfId="0" applyBorder="1"/>
    <xf numFmtId="0" fontId="2" fillId="0" borderId="19" xfId="0" applyFont="1" applyBorder="1"/>
    <xf numFmtId="165" fontId="0" fillId="0" borderId="20" xfId="0" applyNumberFormat="1" applyBorder="1"/>
    <xf numFmtId="0" fontId="0" fillId="2" borderId="21" xfId="0" applyFill="1" applyBorder="1"/>
    <xf numFmtId="0" fontId="0" fillId="0" borderId="7" xfId="0" applyFill="1" applyBorder="1"/>
    <xf numFmtId="0" fontId="0" fillId="0" borderId="8" xfId="0" applyFill="1" applyBorder="1"/>
    <xf numFmtId="165" fontId="0" fillId="0" borderId="13" xfId="0" applyNumberFormat="1" applyBorder="1"/>
    <xf numFmtId="165" fontId="0" fillId="0" borderId="14" xfId="0" applyNumberFormat="1" applyBorder="1"/>
    <xf numFmtId="0" fontId="0" fillId="0" borderId="22" xfId="0" applyFill="1" applyBorder="1"/>
    <xf numFmtId="164" fontId="0" fillId="0" borderId="22" xfId="0" applyNumberFormat="1" applyBorder="1"/>
    <xf numFmtId="1" fontId="0" fillId="0" borderId="22" xfId="0" applyNumberFormat="1" applyBorder="1"/>
    <xf numFmtId="165" fontId="0" fillId="0" borderId="18" xfId="0" applyNumberFormat="1" applyBorder="1"/>
    <xf numFmtId="165" fontId="0" fillId="0" borderId="24" xfId="0" applyNumberFormat="1" applyBorder="1"/>
    <xf numFmtId="164" fontId="0" fillId="0" borderId="10" xfId="0" applyNumberFormat="1" applyBorder="1"/>
    <xf numFmtId="0" fontId="2" fillId="2" borderId="19" xfId="0" applyFont="1" applyFill="1" applyBorder="1"/>
    <xf numFmtId="0" fontId="2" fillId="2" borderId="25" xfId="0" applyFont="1" applyFill="1" applyBorder="1"/>
    <xf numFmtId="0" fontId="2" fillId="2" borderId="26" xfId="0" applyFont="1" applyFill="1" applyBorder="1"/>
    <xf numFmtId="0" fontId="0" fillId="0" borderId="19" xfId="0" applyBorder="1"/>
    <xf numFmtId="9" fontId="0" fillId="0" borderId="20" xfId="0" applyNumberFormat="1" applyBorder="1"/>
    <xf numFmtId="0" fontId="0" fillId="0" borderId="27" xfId="0" applyFill="1" applyBorder="1"/>
    <xf numFmtId="0" fontId="0" fillId="0" borderId="4" xfId="0" applyFill="1" applyBorder="1"/>
    <xf numFmtId="0" fontId="0" fillId="0" borderId="28" xfId="0" applyFill="1" applyBorder="1"/>
    <xf numFmtId="0" fontId="0" fillId="0" borderId="5" xfId="0" applyFill="1" applyBorder="1"/>
    <xf numFmtId="0" fontId="0" fillId="0" borderId="29" xfId="0" applyFill="1" applyBorder="1"/>
    <xf numFmtId="0" fontId="2" fillId="2" borderId="20" xfId="0" applyFont="1" applyFill="1" applyBorder="1"/>
    <xf numFmtId="0" fontId="2" fillId="2" borderId="30" xfId="0" applyFont="1" applyFill="1" applyBorder="1"/>
    <xf numFmtId="0" fontId="2" fillId="0" borderId="31" xfId="0" applyFont="1" applyFill="1" applyBorder="1"/>
    <xf numFmtId="0" fontId="0" fillId="2" borderId="32" xfId="0" applyFill="1" applyBorder="1"/>
    <xf numFmtId="0" fontId="2" fillId="2" borderId="33" xfId="0" applyFont="1" applyFill="1" applyBorder="1"/>
    <xf numFmtId="0" fontId="0" fillId="0" borderId="34" xfId="0" applyFill="1" applyBorder="1"/>
    <xf numFmtId="164" fontId="2" fillId="0" borderId="22" xfId="0" applyNumberFormat="1" applyFont="1" applyBorder="1"/>
    <xf numFmtId="0" fontId="2" fillId="2" borderId="35" xfId="0" applyFont="1" applyFill="1" applyBorder="1"/>
    <xf numFmtId="0" fontId="2" fillId="2" borderId="36" xfId="0" applyFont="1" applyFill="1" applyBorder="1"/>
    <xf numFmtId="0" fontId="2" fillId="2" borderId="37" xfId="0" applyFont="1" applyFill="1" applyBorder="1"/>
    <xf numFmtId="0" fontId="0" fillId="0" borderId="38" xfId="0" applyFill="1" applyBorder="1"/>
    <xf numFmtId="165" fontId="0" fillId="0" borderId="15" xfId="0" applyNumberFormat="1" applyBorder="1"/>
    <xf numFmtId="0" fontId="0" fillId="0" borderId="39" xfId="0" applyFill="1" applyBorder="1"/>
    <xf numFmtId="1" fontId="0" fillId="0" borderId="2" xfId="0" applyNumberFormat="1" applyBorder="1"/>
    <xf numFmtId="1" fontId="0" fillId="0" borderId="10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23" xfId="0" applyNumberFormat="1" applyBorder="1"/>
    <xf numFmtId="164" fontId="0" fillId="0" borderId="15" xfId="0" applyNumberFormat="1" applyBorder="1"/>
    <xf numFmtId="164" fontId="0" fillId="0" borderId="18" xfId="0" applyNumberFormat="1" applyBorder="1"/>
    <xf numFmtId="0" fontId="0" fillId="0" borderId="0" xfId="0" applyFont="1" applyBorder="1" applyAlignment="1">
      <alignment horizontal="left" wrapText="1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O1" sqref="O1"/>
    </sheetView>
  </sheetViews>
  <sheetFormatPr defaultRowHeight="15" x14ac:dyDescent="0.25"/>
  <cols>
    <col min="1" max="1" width="51.42578125" customWidth="1"/>
    <col min="2" max="2" width="12.5703125" bestFit="1" customWidth="1"/>
    <col min="8" max="8" width="11.7109375" customWidth="1"/>
  </cols>
  <sheetData>
    <row r="1" spans="1:15" ht="15.75" x14ac:dyDescent="0.25">
      <c r="A1" s="20" t="s">
        <v>21</v>
      </c>
      <c r="O1" t="s">
        <v>28</v>
      </c>
    </row>
    <row r="3" spans="1:15" x14ac:dyDescent="0.25">
      <c r="A3" s="16" t="s">
        <v>16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43.5" customHeight="1" x14ac:dyDescent="0.25">
      <c r="A4" s="87" t="s">
        <v>22</v>
      </c>
      <c r="B4" s="87"/>
      <c r="C4" s="87"/>
      <c r="D4" s="87"/>
      <c r="E4" s="87"/>
      <c r="F4" s="87"/>
      <c r="G4" s="1"/>
      <c r="H4" s="1"/>
      <c r="I4" s="1"/>
      <c r="J4" s="1"/>
      <c r="K4" s="1"/>
      <c r="L4" s="1"/>
      <c r="M4" s="1"/>
      <c r="N4" s="1"/>
      <c r="O4" s="1"/>
    </row>
    <row r="5" spans="1:15" x14ac:dyDescent="0.25">
      <c r="A5" s="17" t="s">
        <v>25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5">
      <c r="A6" s="18" t="s">
        <v>18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x14ac:dyDescent="0.25">
      <c r="A7" s="18" t="s">
        <v>20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8" t="s">
        <v>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8" t="s">
        <v>23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spans="1:15" x14ac:dyDescent="0.25">
      <c r="A10" s="22" t="s">
        <v>24</v>
      </c>
      <c r="B10" s="15">
        <v>0.05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x14ac:dyDescent="0.25">
      <c r="A11" s="17" t="s">
        <v>0</v>
      </c>
      <c r="B11" s="1">
        <v>50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7" t="s">
        <v>1</v>
      </c>
      <c r="B12" s="21"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</row>
    <row r="13" spans="1:15" ht="15.75" thickBot="1" x14ac:dyDescent="0.3">
      <c r="A13" s="17"/>
      <c r="B13" s="2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70" t="s">
        <v>2</v>
      </c>
      <c r="B14" s="57">
        <v>2017</v>
      </c>
      <c r="C14" s="58">
        <v>2018</v>
      </c>
      <c r="D14" s="58">
        <v>2019</v>
      </c>
      <c r="E14" s="58">
        <v>2020</v>
      </c>
      <c r="F14" s="71">
        <v>2021</v>
      </c>
      <c r="G14" s="57">
        <v>2022</v>
      </c>
      <c r="H14" s="58">
        <v>2023</v>
      </c>
      <c r="I14" s="58">
        <v>2024</v>
      </c>
      <c r="J14" s="58">
        <v>2025</v>
      </c>
      <c r="K14" s="59">
        <v>2026</v>
      </c>
      <c r="L14" s="68">
        <v>2027</v>
      </c>
      <c r="M14" s="58">
        <v>2028</v>
      </c>
      <c r="N14" s="58">
        <v>2029</v>
      </c>
      <c r="O14" s="59">
        <v>2030</v>
      </c>
    </row>
    <row r="15" spans="1:15" x14ac:dyDescent="0.25">
      <c r="A15" s="69" t="s">
        <v>3</v>
      </c>
      <c r="B15" s="62"/>
      <c r="C15" s="63"/>
      <c r="D15" s="63"/>
      <c r="E15" s="63"/>
      <c r="F15" s="72"/>
      <c r="G15" s="62"/>
      <c r="H15" s="63"/>
      <c r="I15" s="63"/>
      <c r="J15" s="63"/>
      <c r="K15" s="64"/>
      <c r="L15" s="65"/>
      <c r="M15" s="65"/>
      <c r="N15" s="65"/>
      <c r="O15" s="66"/>
    </row>
    <row r="16" spans="1:15" x14ac:dyDescent="0.25">
      <c r="A16" s="38" t="s">
        <v>4</v>
      </c>
      <c r="B16" s="25">
        <v>50</v>
      </c>
      <c r="C16" s="4">
        <v>45</v>
      </c>
      <c r="D16" s="5">
        <f t="shared" ref="D16:L16" si="0">C16-($B$11/10)</f>
        <v>40</v>
      </c>
      <c r="E16" s="5">
        <f t="shared" si="0"/>
        <v>35</v>
      </c>
      <c r="F16" s="23">
        <f t="shared" si="0"/>
        <v>30</v>
      </c>
      <c r="G16" s="25">
        <f t="shared" si="0"/>
        <v>25</v>
      </c>
      <c r="H16" s="5">
        <f t="shared" si="0"/>
        <v>20</v>
      </c>
      <c r="I16" s="5">
        <f t="shared" si="0"/>
        <v>15</v>
      </c>
      <c r="J16" s="5">
        <f t="shared" si="0"/>
        <v>10</v>
      </c>
      <c r="K16" s="26">
        <f t="shared" si="0"/>
        <v>5</v>
      </c>
      <c r="L16" s="4">
        <f t="shared" si="0"/>
        <v>0</v>
      </c>
      <c r="M16" s="4">
        <v>0</v>
      </c>
      <c r="N16" s="4">
        <v>0</v>
      </c>
      <c r="O16" s="27">
        <v>0</v>
      </c>
    </row>
    <row r="17" spans="1:15" x14ac:dyDescent="0.25">
      <c r="A17" s="38" t="s">
        <v>5</v>
      </c>
      <c r="B17" s="25">
        <v>0</v>
      </c>
      <c r="C17" s="4">
        <f>$B$11/10</f>
        <v>5</v>
      </c>
      <c r="D17" s="4">
        <f t="shared" ref="D17:L17" si="1">$B$11/10</f>
        <v>5</v>
      </c>
      <c r="E17" s="4">
        <f t="shared" si="1"/>
        <v>5</v>
      </c>
      <c r="F17" s="51">
        <f t="shared" si="1"/>
        <v>5</v>
      </c>
      <c r="G17" s="25">
        <f t="shared" si="1"/>
        <v>5</v>
      </c>
      <c r="H17" s="4">
        <f t="shared" si="1"/>
        <v>5</v>
      </c>
      <c r="I17" s="4">
        <f t="shared" si="1"/>
        <v>5</v>
      </c>
      <c r="J17" s="4">
        <f t="shared" si="1"/>
        <v>5</v>
      </c>
      <c r="K17" s="27">
        <f t="shared" si="1"/>
        <v>5</v>
      </c>
      <c r="L17" s="4">
        <f t="shared" si="1"/>
        <v>5</v>
      </c>
      <c r="M17" s="4">
        <v>0</v>
      </c>
      <c r="N17" s="4">
        <v>0</v>
      </c>
      <c r="O17" s="27">
        <v>0</v>
      </c>
    </row>
    <row r="18" spans="1:15" x14ac:dyDescent="0.25">
      <c r="A18" s="38" t="s">
        <v>6</v>
      </c>
      <c r="B18" s="25">
        <v>-50</v>
      </c>
      <c r="C18" s="4"/>
      <c r="D18" s="4"/>
      <c r="E18" s="4"/>
      <c r="F18" s="51"/>
      <c r="G18" s="25"/>
      <c r="H18" s="4"/>
      <c r="I18" s="4"/>
      <c r="J18" s="4"/>
      <c r="K18" s="27"/>
      <c r="L18" s="4"/>
      <c r="M18" s="4"/>
      <c r="N18" s="4"/>
      <c r="O18" s="27"/>
    </row>
    <row r="19" spans="1:15" x14ac:dyDescent="0.25">
      <c r="A19" s="37" t="s">
        <v>7</v>
      </c>
      <c r="B19" s="25"/>
      <c r="C19" s="4"/>
      <c r="D19" s="4"/>
      <c r="E19" s="4"/>
      <c r="F19" s="51"/>
      <c r="G19" s="25"/>
      <c r="H19" s="4"/>
      <c r="I19" s="4"/>
      <c r="J19" s="4"/>
      <c r="K19" s="27"/>
      <c r="L19" s="4"/>
      <c r="M19" s="4"/>
      <c r="N19" s="4"/>
      <c r="O19" s="27"/>
    </row>
    <row r="20" spans="1:15" x14ac:dyDescent="0.25">
      <c r="A20" s="39" t="s">
        <v>8</v>
      </c>
      <c r="B20" s="28">
        <v>0</v>
      </c>
      <c r="C20" s="6">
        <f>C21*$B$10</f>
        <v>2.5</v>
      </c>
      <c r="D20" s="6">
        <f t="shared" ref="D20:L20" si="2">D21*$B$10</f>
        <v>2.25</v>
      </c>
      <c r="E20" s="6">
        <f t="shared" si="2"/>
        <v>2</v>
      </c>
      <c r="F20" s="52">
        <f t="shared" si="2"/>
        <v>1.75</v>
      </c>
      <c r="G20" s="30">
        <f t="shared" si="2"/>
        <v>1.5</v>
      </c>
      <c r="H20" s="6">
        <f t="shared" si="2"/>
        <v>1.25</v>
      </c>
      <c r="I20" s="6">
        <f t="shared" si="2"/>
        <v>1</v>
      </c>
      <c r="J20" s="6">
        <f t="shared" si="2"/>
        <v>0.75</v>
      </c>
      <c r="K20" s="29">
        <f t="shared" si="2"/>
        <v>0.5</v>
      </c>
      <c r="L20" s="6">
        <f t="shared" si="2"/>
        <v>0.25</v>
      </c>
      <c r="M20" s="6">
        <f t="shared" ref="M20:O20" si="3">M21*$B$10</f>
        <v>0</v>
      </c>
      <c r="N20" s="6">
        <f t="shared" si="3"/>
        <v>0</v>
      </c>
      <c r="O20" s="29">
        <f t="shared" si="3"/>
        <v>0</v>
      </c>
    </row>
    <row r="21" spans="1:15" x14ac:dyDescent="0.25">
      <c r="A21" s="39" t="s">
        <v>15</v>
      </c>
      <c r="B21" s="30">
        <v>0</v>
      </c>
      <c r="C21" s="6">
        <v>50</v>
      </c>
      <c r="D21" s="6">
        <f>C16</f>
        <v>45</v>
      </c>
      <c r="E21" s="6">
        <f t="shared" ref="E21:L21" si="4">D16</f>
        <v>40</v>
      </c>
      <c r="F21" s="52">
        <f t="shared" si="4"/>
        <v>35</v>
      </c>
      <c r="G21" s="30">
        <f t="shared" si="4"/>
        <v>30</v>
      </c>
      <c r="H21" s="6">
        <f t="shared" si="4"/>
        <v>25</v>
      </c>
      <c r="I21" s="6">
        <f t="shared" si="4"/>
        <v>20</v>
      </c>
      <c r="J21" s="6">
        <f t="shared" si="4"/>
        <v>15</v>
      </c>
      <c r="K21" s="29">
        <f t="shared" si="4"/>
        <v>10</v>
      </c>
      <c r="L21" s="6">
        <f t="shared" si="4"/>
        <v>5</v>
      </c>
      <c r="M21" s="6">
        <f t="shared" ref="M21" si="5">M16</f>
        <v>0</v>
      </c>
      <c r="N21" s="6">
        <f t="shared" ref="N21:O21" si="6">N16</f>
        <v>0</v>
      </c>
      <c r="O21" s="29">
        <f t="shared" si="6"/>
        <v>0</v>
      </c>
    </row>
    <row r="22" spans="1:15" ht="30" x14ac:dyDescent="0.25">
      <c r="A22" s="40" t="s">
        <v>9</v>
      </c>
      <c r="B22" s="31">
        <f>B17</f>
        <v>0</v>
      </c>
      <c r="C22" s="9">
        <f>C17</f>
        <v>5</v>
      </c>
      <c r="D22" s="9">
        <f t="shared" ref="D22:L22" si="7">D17</f>
        <v>5</v>
      </c>
      <c r="E22" s="9">
        <f t="shared" si="7"/>
        <v>5</v>
      </c>
      <c r="F22" s="53">
        <f t="shared" si="7"/>
        <v>5</v>
      </c>
      <c r="G22" s="31">
        <f t="shared" si="7"/>
        <v>5</v>
      </c>
      <c r="H22" s="9">
        <f t="shared" si="7"/>
        <v>5</v>
      </c>
      <c r="I22" s="9">
        <f t="shared" si="7"/>
        <v>5</v>
      </c>
      <c r="J22" s="9">
        <f t="shared" si="7"/>
        <v>5</v>
      </c>
      <c r="K22" s="32">
        <f t="shared" si="7"/>
        <v>5</v>
      </c>
      <c r="L22" s="9">
        <f t="shared" si="7"/>
        <v>5</v>
      </c>
      <c r="M22" s="9">
        <f t="shared" ref="M22:O22" si="8">M17</f>
        <v>0</v>
      </c>
      <c r="N22" s="9">
        <f t="shared" si="8"/>
        <v>0</v>
      </c>
      <c r="O22" s="32">
        <f t="shared" si="8"/>
        <v>0</v>
      </c>
    </row>
    <row r="23" spans="1:15" hidden="1" x14ac:dyDescent="0.25">
      <c r="A23" s="38" t="s">
        <v>10</v>
      </c>
      <c r="B23" s="33">
        <v>0</v>
      </c>
      <c r="C23" s="8">
        <v>1</v>
      </c>
      <c r="D23" s="8">
        <v>2</v>
      </c>
      <c r="E23" s="5">
        <v>3</v>
      </c>
      <c r="F23" s="24">
        <v>4</v>
      </c>
      <c r="G23" s="25">
        <v>5</v>
      </c>
      <c r="H23" s="6">
        <v>6</v>
      </c>
      <c r="I23" s="6">
        <v>7</v>
      </c>
      <c r="J23" s="6">
        <v>8</v>
      </c>
      <c r="K23" s="29">
        <v>9</v>
      </c>
      <c r="L23" s="10">
        <v>10</v>
      </c>
      <c r="M23" s="5">
        <v>11</v>
      </c>
      <c r="N23" s="5">
        <v>12</v>
      </c>
      <c r="O23" s="26">
        <v>13</v>
      </c>
    </row>
    <row r="24" spans="1:15" x14ac:dyDescent="0.25">
      <c r="A24" s="41" t="s">
        <v>11</v>
      </c>
      <c r="B24" s="35">
        <f>B22+B20+B18</f>
        <v>-50</v>
      </c>
      <c r="C24" s="11">
        <f t="shared" ref="C24:N24" si="9">C22+C20+C18</f>
        <v>7.5</v>
      </c>
      <c r="D24" s="11">
        <f t="shared" si="9"/>
        <v>7.25</v>
      </c>
      <c r="E24" s="11">
        <f t="shared" si="9"/>
        <v>7</v>
      </c>
      <c r="F24" s="73">
        <f t="shared" si="9"/>
        <v>6.75</v>
      </c>
      <c r="G24" s="35">
        <f t="shared" si="9"/>
        <v>6.5</v>
      </c>
      <c r="H24" s="11">
        <f t="shared" si="9"/>
        <v>6.25</v>
      </c>
      <c r="I24" s="11">
        <f t="shared" si="9"/>
        <v>6</v>
      </c>
      <c r="J24" s="11">
        <f t="shared" si="9"/>
        <v>5.75</v>
      </c>
      <c r="K24" s="36">
        <f t="shared" si="9"/>
        <v>5.5</v>
      </c>
      <c r="L24" s="11">
        <f t="shared" si="9"/>
        <v>5.25</v>
      </c>
      <c r="M24" s="11">
        <f t="shared" si="9"/>
        <v>0</v>
      </c>
      <c r="N24" s="11">
        <f t="shared" si="9"/>
        <v>0</v>
      </c>
      <c r="O24" s="42">
        <f t="shared" ref="O24" si="10">O22+P20</f>
        <v>0</v>
      </c>
    </row>
    <row r="25" spans="1:15" ht="15.75" thickBot="1" x14ac:dyDescent="0.3">
      <c r="A25" s="43" t="s">
        <v>12</v>
      </c>
      <c r="B25" s="82">
        <f>B24/(1+$B$29)^B23</f>
        <v>-50</v>
      </c>
      <c r="C25" s="83">
        <f>C24/(1+$B$29)^C23</f>
        <v>7.1428571428571423</v>
      </c>
      <c r="D25" s="83">
        <f t="shared" ref="D25:K25" si="11">D24/(1+$B$29)^D23</f>
        <v>6.5759637188208613</v>
      </c>
      <c r="E25" s="83">
        <f t="shared" si="11"/>
        <v>6.046863189720332</v>
      </c>
      <c r="F25" s="84">
        <f t="shared" si="11"/>
        <v>5.5532417048452034</v>
      </c>
      <c r="G25" s="82">
        <f t="shared" si="11"/>
        <v>5.0929200820449836</v>
      </c>
      <c r="H25" s="83">
        <f t="shared" si="11"/>
        <v>4.6638462289789233</v>
      </c>
      <c r="I25" s="83">
        <f t="shared" si="11"/>
        <v>4.2640879807807286</v>
      </c>
      <c r="J25" s="83">
        <f t="shared" si="11"/>
        <v>3.8918263316649511</v>
      </c>
      <c r="K25" s="85">
        <f t="shared" si="11"/>
        <v>3.5453490391978852</v>
      </c>
      <c r="L25" s="86">
        <f t="shared" ref="L25" si="12">L24/(1+$B$29)^L23</f>
        <v>3.2230445810889865</v>
      </c>
      <c r="M25" s="83">
        <f t="shared" ref="M25" si="13">M24/(1+$B$29)^M23</f>
        <v>0</v>
      </c>
      <c r="N25" s="83">
        <f t="shared" ref="N25" si="14">N24/(1+$B$29)^N23</f>
        <v>0</v>
      </c>
      <c r="O25" s="85">
        <f t="shared" ref="O25" si="15">O24/(1+$B$29)^O23</f>
        <v>0</v>
      </c>
    </row>
    <row r="26" spans="1:15" ht="15.75" thickBot="1" x14ac:dyDescent="0.3">
      <c r="A26" s="2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</row>
    <row r="27" spans="1:15" ht="15.75" thickBot="1" x14ac:dyDescent="0.3">
      <c r="A27" s="44" t="s">
        <v>13</v>
      </c>
      <c r="B27" s="45">
        <f>SUM(B25:O25)</f>
        <v>-7.5495165674510645E-15</v>
      </c>
      <c r="C27" s="1"/>
      <c r="D27" s="1"/>
      <c r="E27" s="1"/>
      <c r="F27" s="2"/>
      <c r="G27" s="13"/>
      <c r="H27" s="13"/>
      <c r="I27" s="13"/>
      <c r="J27" s="13"/>
      <c r="K27" s="13"/>
      <c r="L27" s="13"/>
      <c r="M27" s="13"/>
      <c r="N27" s="13"/>
      <c r="O27" s="13"/>
    </row>
    <row r="28" spans="1:15" x14ac:dyDescent="0.25">
      <c r="A28" s="2"/>
      <c r="B28" s="1"/>
      <c r="C28" s="1"/>
      <c r="D28" s="1"/>
      <c r="E28" s="1"/>
      <c r="F28" s="2"/>
      <c r="G28" s="13"/>
      <c r="H28" s="13"/>
      <c r="I28" s="13"/>
      <c r="J28" s="13"/>
      <c r="K28" s="13"/>
      <c r="L28" s="13"/>
      <c r="M28" s="13"/>
      <c r="N28" s="13"/>
      <c r="O28" s="13"/>
    </row>
    <row r="29" spans="1:15" x14ac:dyDescent="0.25">
      <c r="A29" s="8" t="s">
        <v>14</v>
      </c>
      <c r="B29" s="14">
        <v>0.05</v>
      </c>
      <c r="C29" s="1"/>
      <c r="D29" s="1"/>
      <c r="E29" s="1"/>
      <c r="F29" s="2"/>
      <c r="G29" s="13"/>
      <c r="H29" s="13"/>
      <c r="I29" s="13"/>
      <c r="J29" s="13"/>
      <c r="K29" s="13"/>
      <c r="L29" s="13"/>
      <c r="M29" s="13"/>
      <c r="N29" s="13"/>
      <c r="O29" s="13"/>
    </row>
    <row r="30" spans="1:15" x14ac:dyDescent="0.25">
      <c r="A30" s="2"/>
      <c r="B30" s="1"/>
      <c r="C30" s="1"/>
      <c r="D30" s="1"/>
      <c r="E30" s="1"/>
      <c r="F30" s="2"/>
      <c r="G30" s="13"/>
      <c r="H30" s="13"/>
      <c r="I30" s="13"/>
      <c r="J30" s="13"/>
      <c r="K30" s="13"/>
      <c r="L30" s="13"/>
      <c r="M30" s="13"/>
      <c r="N30" s="13"/>
      <c r="O30" s="13"/>
    </row>
    <row r="31" spans="1:15" x14ac:dyDescent="0.25">
      <c r="A31" s="2"/>
      <c r="B31" s="1"/>
      <c r="C31" s="1"/>
      <c r="D31" s="1"/>
      <c r="E31" s="1"/>
      <c r="F31" s="2"/>
      <c r="G31" s="13"/>
      <c r="H31" s="13"/>
      <c r="I31" s="13"/>
      <c r="J31" s="13"/>
      <c r="K31" s="13"/>
      <c r="L31" s="13"/>
      <c r="M31" s="13"/>
      <c r="N31" s="13"/>
      <c r="O31" s="13"/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L5" sqref="L5"/>
    </sheetView>
  </sheetViews>
  <sheetFormatPr defaultRowHeight="15" x14ac:dyDescent="0.25"/>
  <cols>
    <col min="1" max="1" width="51.42578125" customWidth="1"/>
    <col min="2" max="2" width="12.5703125" bestFit="1" customWidth="1"/>
    <col min="8" max="8" width="11.7109375" customWidth="1"/>
    <col min="17" max="17" width="12.5703125" bestFit="1" customWidth="1"/>
  </cols>
  <sheetData>
    <row r="1" spans="1:21" x14ac:dyDescent="0.25">
      <c r="A1" s="19" t="s">
        <v>17</v>
      </c>
      <c r="O1" t="s">
        <v>28</v>
      </c>
    </row>
    <row r="3" spans="1:21" ht="15" customHeight="1" x14ac:dyDescent="0.25">
      <c r="A3" s="16" t="s">
        <v>16</v>
      </c>
      <c r="B3" s="1"/>
      <c r="C3" s="1"/>
      <c r="D3" s="1"/>
      <c r="E3" s="1"/>
      <c r="F3" s="1"/>
    </row>
    <row r="4" spans="1:21" ht="44.25" customHeight="1" x14ac:dyDescent="0.25">
      <c r="A4" s="87" t="s">
        <v>26</v>
      </c>
      <c r="B4" s="87"/>
      <c r="C4" s="87"/>
      <c r="D4" s="87"/>
      <c r="E4" s="87"/>
      <c r="F4" s="87"/>
    </row>
    <row r="5" spans="1:21" x14ac:dyDescent="0.25">
      <c r="A5" s="17" t="s">
        <v>27</v>
      </c>
      <c r="B5" s="1"/>
      <c r="C5" s="1"/>
      <c r="D5" s="1"/>
      <c r="E5" s="1"/>
      <c r="F5" s="1"/>
    </row>
    <row r="6" spans="1:21" ht="15" customHeight="1" x14ac:dyDescent="0.25">
      <c r="A6" s="18" t="s">
        <v>18</v>
      </c>
      <c r="B6" s="1"/>
      <c r="C6" s="1"/>
      <c r="D6" s="1"/>
      <c r="E6" s="1"/>
      <c r="F6" s="1"/>
    </row>
    <row r="7" spans="1:21" ht="15" customHeight="1" x14ac:dyDescent="0.25">
      <c r="A7" s="18" t="s">
        <v>20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5" customHeight="1" x14ac:dyDescent="0.25">
      <c r="A8" s="18" t="s">
        <v>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5" customHeight="1" x14ac:dyDescent="0.25">
      <c r="A9" s="18" t="s">
        <v>23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22" t="s">
        <v>24</v>
      </c>
      <c r="B10" s="15">
        <v>0.05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" t="s">
        <v>0</v>
      </c>
      <c r="B11" s="1">
        <v>50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" t="s">
        <v>1</v>
      </c>
      <c r="B12" s="3">
        <v>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5.75" thickBot="1" x14ac:dyDescent="0.3">
      <c r="A13" s="1"/>
      <c r="B13" s="3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5.75" thickBot="1" x14ac:dyDescent="0.3">
      <c r="A14" s="46" t="s">
        <v>2</v>
      </c>
      <c r="B14" s="74">
        <v>2017</v>
      </c>
      <c r="C14" s="75">
        <v>2018</v>
      </c>
      <c r="D14" s="75">
        <v>2019</v>
      </c>
      <c r="E14" s="75">
        <v>2020</v>
      </c>
      <c r="F14" s="76">
        <v>2021</v>
      </c>
      <c r="G14" s="57">
        <v>2022</v>
      </c>
      <c r="H14" s="58">
        <v>2023</v>
      </c>
      <c r="I14" s="58">
        <v>2024</v>
      </c>
      <c r="J14" s="58">
        <v>2025</v>
      </c>
      <c r="K14" s="59">
        <v>2026</v>
      </c>
      <c r="L14" s="57">
        <v>2027</v>
      </c>
      <c r="M14" s="58">
        <v>2028</v>
      </c>
      <c r="N14" s="58">
        <v>2029</v>
      </c>
      <c r="O14" s="58">
        <v>2030</v>
      </c>
      <c r="P14" s="67">
        <v>2031</v>
      </c>
      <c r="Q14" s="57">
        <v>2032</v>
      </c>
      <c r="R14" s="58">
        <v>2033</v>
      </c>
      <c r="S14" s="58">
        <v>2034</v>
      </c>
      <c r="T14" s="68">
        <v>2035</v>
      </c>
      <c r="U14" s="59">
        <v>2036</v>
      </c>
    </row>
    <row r="15" spans="1:21" x14ac:dyDescent="0.25">
      <c r="A15" s="37" t="s">
        <v>3</v>
      </c>
      <c r="B15" s="47"/>
      <c r="C15" s="48"/>
      <c r="D15" s="48"/>
      <c r="E15" s="48"/>
      <c r="F15" s="77"/>
      <c r="G15" s="79"/>
      <c r="H15" s="48"/>
      <c r="I15" s="48"/>
      <c r="J15" s="48"/>
      <c r="K15" s="77"/>
      <c r="L15" s="65"/>
      <c r="M15" s="65"/>
      <c r="N15" s="65"/>
      <c r="O15" s="65"/>
      <c r="P15" s="66"/>
      <c r="Q15" s="62"/>
      <c r="R15" s="63"/>
      <c r="S15" s="63"/>
      <c r="T15" s="63"/>
      <c r="U15" s="64"/>
    </row>
    <row r="16" spans="1:21" x14ac:dyDescent="0.25">
      <c r="A16" s="38" t="s">
        <v>4</v>
      </c>
      <c r="B16" s="25">
        <v>50</v>
      </c>
      <c r="C16" s="5">
        <f t="shared" ref="C16:J16" si="0">B16-($B$11/10)</f>
        <v>45</v>
      </c>
      <c r="D16" s="5">
        <f t="shared" si="0"/>
        <v>40</v>
      </c>
      <c r="E16" s="5">
        <f t="shared" si="0"/>
        <v>35</v>
      </c>
      <c r="F16" s="26">
        <f t="shared" si="0"/>
        <v>30</v>
      </c>
      <c r="G16" s="4">
        <f t="shared" si="0"/>
        <v>25</v>
      </c>
      <c r="H16" s="5">
        <f t="shared" si="0"/>
        <v>20</v>
      </c>
      <c r="I16" s="5">
        <f t="shared" si="0"/>
        <v>15</v>
      </c>
      <c r="J16" s="5">
        <f t="shared" si="0"/>
        <v>10</v>
      </c>
      <c r="K16" s="26">
        <v>5</v>
      </c>
      <c r="L16" s="4">
        <v>0</v>
      </c>
      <c r="M16" s="4">
        <v>0</v>
      </c>
      <c r="N16" s="4">
        <v>0</v>
      </c>
      <c r="O16" s="4">
        <v>0</v>
      </c>
      <c r="P16" s="27">
        <v>0</v>
      </c>
      <c r="Q16" s="25">
        <v>0</v>
      </c>
      <c r="R16" s="4">
        <v>0</v>
      </c>
      <c r="S16" s="4">
        <v>0</v>
      </c>
      <c r="T16" s="4">
        <v>0</v>
      </c>
      <c r="U16" s="27">
        <v>0</v>
      </c>
    </row>
    <row r="17" spans="1:21" x14ac:dyDescent="0.25">
      <c r="A17" s="38" t="s">
        <v>5</v>
      </c>
      <c r="B17" s="25">
        <v>0</v>
      </c>
      <c r="C17" s="5">
        <f>$B$11/10</f>
        <v>5</v>
      </c>
      <c r="D17" s="5">
        <f t="shared" ref="D17:L17" si="1">$B$11/10</f>
        <v>5</v>
      </c>
      <c r="E17" s="5">
        <f t="shared" si="1"/>
        <v>5</v>
      </c>
      <c r="F17" s="26">
        <f t="shared" si="1"/>
        <v>5</v>
      </c>
      <c r="G17" s="4">
        <f t="shared" si="1"/>
        <v>5</v>
      </c>
      <c r="H17" s="5">
        <f t="shared" si="1"/>
        <v>5</v>
      </c>
      <c r="I17" s="5">
        <f t="shared" si="1"/>
        <v>5</v>
      </c>
      <c r="J17" s="5">
        <f t="shared" si="1"/>
        <v>5</v>
      </c>
      <c r="K17" s="26">
        <f t="shared" si="1"/>
        <v>5</v>
      </c>
      <c r="L17" s="4">
        <f t="shared" si="1"/>
        <v>5</v>
      </c>
      <c r="M17" s="4">
        <v>0</v>
      </c>
      <c r="N17" s="4">
        <v>0</v>
      </c>
      <c r="O17" s="4">
        <v>0</v>
      </c>
      <c r="P17" s="27">
        <v>0</v>
      </c>
      <c r="Q17" s="25">
        <v>0</v>
      </c>
      <c r="R17" s="4">
        <v>0</v>
      </c>
      <c r="S17" s="4">
        <v>0</v>
      </c>
      <c r="T17" s="4">
        <v>0</v>
      </c>
      <c r="U17" s="27">
        <v>0</v>
      </c>
    </row>
    <row r="18" spans="1:21" x14ac:dyDescent="0.25">
      <c r="A18" s="38" t="s">
        <v>6</v>
      </c>
      <c r="B18" s="25">
        <v>-50</v>
      </c>
      <c r="C18" s="5"/>
      <c r="D18" s="5"/>
      <c r="E18" s="5"/>
      <c r="F18" s="26"/>
      <c r="G18" s="4"/>
      <c r="H18" s="5"/>
      <c r="I18" s="5"/>
      <c r="J18" s="5"/>
      <c r="K18" s="26"/>
      <c r="L18" s="4"/>
      <c r="M18" s="4"/>
      <c r="N18" s="4"/>
      <c r="O18" s="4"/>
      <c r="P18" s="27"/>
      <c r="Q18" s="25"/>
      <c r="R18" s="4"/>
      <c r="S18" s="4"/>
      <c r="T18" s="4"/>
      <c r="U18" s="27"/>
    </row>
    <row r="19" spans="1:21" x14ac:dyDescent="0.25">
      <c r="A19" s="37" t="s">
        <v>7</v>
      </c>
      <c r="B19" s="25"/>
      <c r="C19" s="5"/>
      <c r="D19" s="5"/>
      <c r="E19" s="5"/>
      <c r="F19" s="26"/>
      <c r="G19" s="4"/>
      <c r="H19" s="5"/>
      <c r="I19" s="5"/>
      <c r="J19" s="5"/>
      <c r="K19" s="26"/>
      <c r="L19" s="4"/>
      <c r="M19" s="4"/>
      <c r="N19" s="4"/>
      <c r="O19" s="4"/>
      <c r="P19" s="27"/>
      <c r="Q19" s="25"/>
      <c r="R19" s="4"/>
      <c r="S19" s="4"/>
      <c r="T19" s="4"/>
      <c r="U19" s="27"/>
    </row>
    <row r="20" spans="1:21" x14ac:dyDescent="0.25">
      <c r="A20" s="39" t="s">
        <v>8</v>
      </c>
      <c r="B20" s="30">
        <v>0</v>
      </c>
      <c r="C20" s="7">
        <v>0</v>
      </c>
      <c r="D20" s="7">
        <v>0</v>
      </c>
      <c r="E20" s="7">
        <v>0</v>
      </c>
      <c r="F20" s="56">
        <v>0</v>
      </c>
      <c r="G20" s="6">
        <f>G21*$B$10</f>
        <v>2</v>
      </c>
      <c r="H20" s="7">
        <f t="shared" ref="H20:U20" si="2">H21*$B$10</f>
        <v>2</v>
      </c>
      <c r="I20" s="7">
        <f t="shared" si="2"/>
        <v>2</v>
      </c>
      <c r="J20" s="7">
        <f t="shared" si="2"/>
        <v>2</v>
      </c>
      <c r="K20" s="56">
        <f t="shared" si="2"/>
        <v>2</v>
      </c>
      <c r="L20" s="6">
        <f t="shared" si="2"/>
        <v>0.75</v>
      </c>
      <c r="M20" s="6">
        <f t="shared" si="2"/>
        <v>0.75</v>
      </c>
      <c r="N20" s="6">
        <f t="shared" si="2"/>
        <v>0.75</v>
      </c>
      <c r="O20" s="6">
        <f t="shared" si="2"/>
        <v>0.75</v>
      </c>
      <c r="P20" s="29">
        <f t="shared" si="2"/>
        <v>0.75</v>
      </c>
      <c r="Q20" s="30">
        <f t="shared" si="2"/>
        <v>0</v>
      </c>
      <c r="R20" s="6">
        <f t="shared" si="2"/>
        <v>0</v>
      </c>
      <c r="S20" s="6">
        <f t="shared" si="2"/>
        <v>0</v>
      </c>
      <c r="T20" s="6">
        <f t="shared" si="2"/>
        <v>0</v>
      </c>
      <c r="U20" s="29">
        <f t="shared" si="2"/>
        <v>0</v>
      </c>
    </row>
    <row r="21" spans="1:21" x14ac:dyDescent="0.25">
      <c r="A21" s="39" t="s">
        <v>15</v>
      </c>
      <c r="B21" s="30">
        <v>0</v>
      </c>
      <c r="C21" s="7">
        <v>0</v>
      </c>
      <c r="D21" s="7">
        <v>0</v>
      </c>
      <c r="E21" s="7">
        <v>0</v>
      </c>
      <c r="F21" s="56">
        <v>0</v>
      </c>
      <c r="G21" s="6">
        <f>AVERAGE(B16:F16)</f>
        <v>40</v>
      </c>
      <c r="H21" s="7">
        <f>G21</f>
        <v>40</v>
      </c>
      <c r="I21" s="7">
        <f t="shared" ref="I21:K21" si="3">H21</f>
        <v>40</v>
      </c>
      <c r="J21" s="7">
        <f t="shared" si="3"/>
        <v>40</v>
      </c>
      <c r="K21" s="56">
        <f t="shared" si="3"/>
        <v>40</v>
      </c>
      <c r="L21" s="6">
        <f>AVERAGE(G16:K16)</f>
        <v>15</v>
      </c>
      <c r="M21" s="7">
        <f>L21</f>
        <v>15</v>
      </c>
      <c r="N21" s="7">
        <f t="shared" ref="N21:P22" si="4">M21</f>
        <v>15</v>
      </c>
      <c r="O21" s="7">
        <f t="shared" si="4"/>
        <v>15</v>
      </c>
      <c r="P21" s="56">
        <f t="shared" si="4"/>
        <v>15</v>
      </c>
      <c r="Q21" s="30">
        <f>AVERAGE(L16:P16)</f>
        <v>0</v>
      </c>
      <c r="R21" s="6">
        <f>Q21</f>
        <v>0</v>
      </c>
      <c r="S21" s="6">
        <f t="shared" ref="S21:U21" si="5">R21</f>
        <v>0</v>
      </c>
      <c r="T21" s="6">
        <f t="shared" si="5"/>
        <v>0</v>
      </c>
      <c r="U21" s="29">
        <f t="shared" si="5"/>
        <v>0</v>
      </c>
    </row>
    <row r="22" spans="1:21" ht="30" x14ac:dyDescent="0.25">
      <c r="A22" s="40" t="s">
        <v>9</v>
      </c>
      <c r="B22" s="31">
        <v>0</v>
      </c>
      <c r="C22" s="80">
        <v>0</v>
      </c>
      <c r="D22" s="80">
        <v>0</v>
      </c>
      <c r="E22" s="80">
        <v>0</v>
      </c>
      <c r="F22" s="81">
        <v>0</v>
      </c>
      <c r="G22" s="6">
        <f>AVERAGE(B17:F17)</f>
        <v>4</v>
      </c>
      <c r="H22" s="7">
        <f t="shared" ref="H22:K22" si="6">G22</f>
        <v>4</v>
      </c>
      <c r="I22" s="7">
        <f t="shared" si="6"/>
        <v>4</v>
      </c>
      <c r="J22" s="7">
        <f t="shared" si="6"/>
        <v>4</v>
      </c>
      <c r="K22" s="56">
        <f t="shared" si="6"/>
        <v>4</v>
      </c>
      <c r="L22" s="6">
        <f>AVERAGE(G17:K17)</f>
        <v>5</v>
      </c>
      <c r="M22" s="7">
        <f>L22</f>
        <v>5</v>
      </c>
      <c r="N22" s="7">
        <f t="shared" si="4"/>
        <v>5</v>
      </c>
      <c r="O22" s="7">
        <f t="shared" si="4"/>
        <v>5</v>
      </c>
      <c r="P22" s="56">
        <f t="shared" si="4"/>
        <v>5</v>
      </c>
      <c r="Q22" s="30">
        <f>AVERAGE(L17:P17)</f>
        <v>1</v>
      </c>
      <c r="R22" s="6">
        <f>Q22</f>
        <v>1</v>
      </c>
      <c r="S22" s="6">
        <f t="shared" ref="S22:U22" si="7">R22</f>
        <v>1</v>
      </c>
      <c r="T22" s="6">
        <f t="shared" si="7"/>
        <v>1</v>
      </c>
      <c r="U22" s="29">
        <f t="shared" si="7"/>
        <v>1</v>
      </c>
    </row>
    <row r="23" spans="1:21" hidden="1" x14ac:dyDescent="0.25">
      <c r="A23" s="38" t="s">
        <v>10</v>
      </c>
      <c r="B23" s="33">
        <v>0</v>
      </c>
      <c r="C23" s="8">
        <v>1</v>
      </c>
      <c r="D23" s="8">
        <v>2</v>
      </c>
      <c r="E23" s="5">
        <v>3</v>
      </c>
      <c r="F23" s="34">
        <v>4</v>
      </c>
      <c r="G23" s="4">
        <v>5</v>
      </c>
      <c r="H23" s="7">
        <v>6</v>
      </c>
      <c r="I23" s="7">
        <v>7</v>
      </c>
      <c r="J23" s="7">
        <v>8</v>
      </c>
      <c r="K23" s="56">
        <v>9</v>
      </c>
      <c r="L23" s="10">
        <v>10</v>
      </c>
      <c r="M23" s="5">
        <v>11</v>
      </c>
      <c r="N23" s="5">
        <v>12</v>
      </c>
      <c r="O23" s="5">
        <v>13</v>
      </c>
      <c r="P23" s="34">
        <v>14</v>
      </c>
      <c r="Q23" s="33">
        <v>15</v>
      </c>
      <c r="R23" s="5">
        <v>16</v>
      </c>
      <c r="S23" s="5">
        <v>17</v>
      </c>
      <c r="T23" s="5">
        <v>18</v>
      </c>
      <c r="U23" s="34">
        <f>T23+1</f>
        <v>19</v>
      </c>
    </row>
    <row r="24" spans="1:21" x14ac:dyDescent="0.25">
      <c r="A24" s="41" t="s">
        <v>11</v>
      </c>
      <c r="B24" s="35">
        <f>B22+B20+B18</f>
        <v>-50</v>
      </c>
      <c r="C24" s="12">
        <f t="shared" ref="C24:U24" si="8">C22+C20</f>
        <v>0</v>
      </c>
      <c r="D24" s="12">
        <f t="shared" si="8"/>
        <v>0</v>
      </c>
      <c r="E24" s="12">
        <f t="shared" si="8"/>
        <v>0</v>
      </c>
      <c r="F24" s="42">
        <f t="shared" si="8"/>
        <v>0</v>
      </c>
      <c r="G24" s="11">
        <f>G22+G20</f>
        <v>6</v>
      </c>
      <c r="H24" s="12">
        <f t="shared" si="8"/>
        <v>6</v>
      </c>
      <c r="I24" s="12">
        <f>I22+I20</f>
        <v>6</v>
      </c>
      <c r="J24" s="12">
        <f t="shared" si="8"/>
        <v>6</v>
      </c>
      <c r="K24" s="42">
        <f t="shared" si="8"/>
        <v>6</v>
      </c>
      <c r="L24" s="11">
        <f t="shared" si="8"/>
        <v>5.75</v>
      </c>
      <c r="M24" s="12">
        <f t="shared" si="8"/>
        <v>5.75</v>
      </c>
      <c r="N24" s="12">
        <f t="shared" si="8"/>
        <v>5.75</v>
      </c>
      <c r="O24" s="12">
        <f t="shared" si="8"/>
        <v>5.75</v>
      </c>
      <c r="P24" s="42">
        <f t="shared" si="8"/>
        <v>5.75</v>
      </c>
      <c r="Q24" s="35">
        <f>Q22+Q20</f>
        <v>1</v>
      </c>
      <c r="R24" s="12">
        <f t="shared" si="8"/>
        <v>1</v>
      </c>
      <c r="S24" s="12">
        <f t="shared" si="8"/>
        <v>1</v>
      </c>
      <c r="T24" s="12">
        <f t="shared" si="8"/>
        <v>1</v>
      </c>
      <c r="U24" s="42">
        <f t="shared" si="8"/>
        <v>1</v>
      </c>
    </row>
    <row r="25" spans="1:21" ht="15.75" thickBot="1" x14ac:dyDescent="0.3">
      <c r="A25" s="43" t="s">
        <v>12</v>
      </c>
      <c r="B25" s="49">
        <f t="shared" ref="B25:G25" si="9">B24/(1+$B$29)^B23</f>
        <v>-50</v>
      </c>
      <c r="C25" s="50">
        <f t="shared" si="9"/>
        <v>0</v>
      </c>
      <c r="D25" s="50">
        <f t="shared" si="9"/>
        <v>0</v>
      </c>
      <c r="E25" s="50">
        <f t="shared" si="9"/>
        <v>0</v>
      </c>
      <c r="F25" s="78">
        <f t="shared" si="9"/>
        <v>0</v>
      </c>
      <c r="G25" s="54">
        <f t="shared" si="9"/>
        <v>4.7011569988107533</v>
      </c>
      <c r="H25" s="50">
        <f t="shared" ref="H25:U25" si="10">H24/(1+$B$29)^H23</f>
        <v>4.4772923798197661</v>
      </c>
      <c r="I25" s="50">
        <f t="shared" si="10"/>
        <v>4.2640879807807286</v>
      </c>
      <c r="J25" s="50">
        <f t="shared" si="10"/>
        <v>4.0610361721721233</v>
      </c>
      <c r="K25" s="78">
        <f t="shared" si="10"/>
        <v>3.8676534973067835</v>
      </c>
      <c r="L25" s="54">
        <f t="shared" si="10"/>
        <v>3.5300012078593661</v>
      </c>
      <c r="M25" s="54">
        <f t="shared" si="10"/>
        <v>3.361905912247015</v>
      </c>
      <c r="N25" s="54">
        <f t="shared" si="10"/>
        <v>3.201815154520967</v>
      </c>
      <c r="O25" s="54">
        <f t="shared" si="10"/>
        <v>3.0493477662104445</v>
      </c>
      <c r="P25" s="55">
        <f t="shared" si="10"/>
        <v>2.9041407297242334</v>
      </c>
      <c r="Q25" s="49">
        <f t="shared" si="10"/>
        <v>0.48101709809097021</v>
      </c>
      <c r="R25" s="54">
        <f>R24/(1+$B$29)^R23</f>
        <v>0.45811152199140021</v>
      </c>
      <c r="S25" s="54">
        <f t="shared" si="10"/>
        <v>0.43629668761085727</v>
      </c>
      <c r="T25" s="54">
        <f t="shared" si="10"/>
        <v>0.41552065486748313</v>
      </c>
      <c r="U25" s="55">
        <f t="shared" si="10"/>
        <v>0.39573395701665059</v>
      </c>
    </row>
    <row r="26" spans="1:21" ht="15.75" thickBot="1" x14ac:dyDescent="0.3">
      <c r="A26" s="2"/>
      <c r="B26" s="1"/>
      <c r="C26" s="1"/>
      <c r="D26" s="1"/>
      <c r="E26" s="1"/>
      <c r="F26" s="2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2"/>
    </row>
    <row r="27" spans="1:21" ht="15.75" thickBot="1" x14ac:dyDescent="0.3">
      <c r="A27" s="44" t="s">
        <v>13</v>
      </c>
      <c r="B27" s="45">
        <f>SUM(B25:U25)</f>
        <v>-10.394882280970457</v>
      </c>
      <c r="C27" s="1"/>
      <c r="D27" s="1"/>
      <c r="E27" s="1"/>
      <c r="F27" s="2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"/>
      <c r="R27" s="1"/>
      <c r="S27" s="1"/>
      <c r="T27" s="1"/>
      <c r="U27" s="2"/>
    </row>
    <row r="28" spans="1:21" ht="15.75" thickBot="1" x14ac:dyDescent="0.3">
      <c r="A28" s="2"/>
      <c r="B28" s="1"/>
      <c r="C28" s="1"/>
      <c r="D28" s="1"/>
      <c r="E28" s="1"/>
      <c r="F28" s="2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"/>
      <c r="R28" s="1"/>
      <c r="S28" s="1"/>
      <c r="T28" s="1"/>
      <c r="U28" s="2"/>
    </row>
    <row r="29" spans="1:21" ht="15.75" thickBot="1" x14ac:dyDescent="0.3">
      <c r="A29" s="60" t="s">
        <v>14</v>
      </c>
      <c r="B29" s="61">
        <v>0.05</v>
      </c>
      <c r="C29" s="1"/>
      <c r="D29" s="1"/>
      <c r="E29" s="1"/>
      <c r="F29" s="2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"/>
      <c r="R29" s="1"/>
      <c r="S29" s="1"/>
      <c r="T29" s="1"/>
      <c r="U29" s="2"/>
    </row>
    <row r="30" spans="1:21" x14ac:dyDescent="0.25">
      <c r="A30" s="2"/>
      <c r="B30" s="1"/>
      <c r="C30" s="1"/>
      <c r="D30" s="1"/>
      <c r="E30" s="1"/>
      <c r="F30" s="2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"/>
      <c r="R30" s="1"/>
      <c r="S30" s="1"/>
      <c r="T30" s="1"/>
      <c r="U30" s="2"/>
    </row>
    <row r="31" spans="1:21" x14ac:dyDescent="0.25">
      <c r="A31" s="2"/>
      <c r="B31" s="1"/>
      <c r="C31" s="1"/>
      <c r="D31" s="1"/>
      <c r="E31" s="1"/>
      <c r="F31" s="2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"/>
      <c r="R31" s="1"/>
      <c r="S31" s="1"/>
      <c r="T31" s="1"/>
      <c r="U31" s="2"/>
    </row>
  </sheetData>
  <mergeCells count="1">
    <mergeCell ref="A4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Nyinvestering</vt:lpstr>
      <vt:lpstr>Reinvestering</vt:lpstr>
      <vt:lpstr>Ark2</vt:lpstr>
      <vt:lpstr>Ark3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 Bruun Nielsen</dc:creator>
  <cp:lastModifiedBy>Rasmus Bjørn</cp:lastModifiedBy>
  <cp:lastPrinted>2015-12-15T11:42:55Z</cp:lastPrinted>
  <dcterms:created xsi:type="dcterms:W3CDTF">2015-11-24T14:17:58Z</dcterms:created>
  <dcterms:modified xsi:type="dcterms:W3CDTF">2016-04-15T12:42:30Z</dcterms:modified>
</cp:coreProperties>
</file>